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37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5" i="1" l="1"/>
  <c r="Q60" i="1"/>
  <c r="P60" i="1"/>
  <c r="Q48" i="1"/>
  <c r="P59" i="1"/>
  <c r="Q58" i="1"/>
  <c r="Q57" i="1"/>
  <c r="O59" i="1"/>
  <c r="Q56" i="1"/>
  <c r="Q55" i="1"/>
  <c r="Q54" i="1"/>
  <c r="Q53" i="1"/>
  <c r="Q52" i="1"/>
  <c r="Q51" i="1"/>
  <c r="Q50" i="1"/>
  <c r="Q49" i="1"/>
  <c r="Q47" i="1"/>
  <c r="Q46" i="1"/>
  <c r="Q44" i="1"/>
  <c r="Q43" i="1"/>
  <c r="Q42" i="1"/>
  <c r="P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15" i="1"/>
  <c r="Q14" i="1"/>
  <c r="Q16" i="1"/>
  <c r="Q13" i="1"/>
  <c r="Q12" i="1"/>
  <c r="Q10" i="1"/>
  <c r="Q9" i="1"/>
  <c r="Q8" i="1"/>
  <c r="Q7" i="1"/>
  <c r="Q6" i="1"/>
  <c r="Q11" i="1"/>
  <c r="Q45" i="1"/>
  <c r="Q5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59" i="1" l="1"/>
  <c r="Q15" i="1"/>
  <c r="Q41" i="1"/>
</calcChain>
</file>

<file path=xl/sharedStrings.xml><?xml version="1.0" encoding="utf-8"?>
<sst xmlns="http://schemas.openxmlformats.org/spreadsheetml/2006/main" count="60" uniqueCount="59">
  <si>
    <t>PROGRAMA  DE GAS NATURAL VEHICULAR  EN  COLOMBIA</t>
  </si>
  <si>
    <t>CIUDAD/REGION</t>
  </si>
  <si>
    <t>TOT PROG.</t>
  </si>
  <si>
    <t>Barranquilla</t>
  </si>
  <si>
    <t>Cartagena</t>
  </si>
  <si>
    <t>Carmen de Bolivar</t>
  </si>
  <si>
    <t>Santa Marta</t>
  </si>
  <si>
    <t>Valledupar</t>
  </si>
  <si>
    <t>Monteria</t>
  </si>
  <si>
    <t>Planeta Rica</t>
  </si>
  <si>
    <t>Cerrejon</t>
  </si>
  <si>
    <t>Aguachica</t>
  </si>
  <si>
    <t>Sincelejo</t>
  </si>
  <si>
    <t>TOTAL REGION</t>
  </si>
  <si>
    <t>Cali</t>
  </si>
  <si>
    <t>Yumbo</t>
  </si>
  <si>
    <t>Tulua</t>
  </si>
  <si>
    <t>Cartago</t>
  </si>
  <si>
    <t>Buenaventura</t>
  </si>
  <si>
    <t>Buga</t>
  </si>
  <si>
    <t>Jamundí</t>
  </si>
  <si>
    <t>Roldanillo</t>
  </si>
  <si>
    <t>Palmira</t>
  </si>
  <si>
    <t>Popayan</t>
  </si>
  <si>
    <t>Armenia</t>
  </si>
  <si>
    <t>Manizales</t>
  </si>
  <si>
    <t>Chinchina</t>
  </si>
  <si>
    <t>Mariquita</t>
  </si>
  <si>
    <t>La Dorada</t>
  </si>
  <si>
    <t>Itagui</t>
  </si>
  <si>
    <t>Medellin</t>
  </si>
  <si>
    <t>Envigado</t>
  </si>
  <si>
    <t>Caucacia</t>
  </si>
  <si>
    <t>Pereira</t>
  </si>
  <si>
    <t>Neiva</t>
  </si>
  <si>
    <t>Espinal</t>
  </si>
  <si>
    <t>Fusagasugá</t>
  </si>
  <si>
    <t>Girardot</t>
  </si>
  <si>
    <t>Ibagué</t>
  </si>
  <si>
    <t>TOTAL REGIÓN</t>
  </si>
  <si>
    <t>Villavicencio</t>
  </si>
  <si>
    <t>Granada</t>
  </si>
  <si>
    <t>Acacias</t>
  </si>
  <si>
    <t xml:space="preserve">Bogotá </t>
  </si>
  <si>
    <t>Funza</t>
  </si>
  <si>
    <t>Bucaramanga</t>
  </si>
  <si>
    <t>San Gil</t>
  </si>
  <si>
    <t>Giron</t>
  </si>
  <si>
    <t>Barrancabermeja</t>
  </si>
  <si>
    <t>Chiquinquirá</t>
  </si>
  <si>
    <t>Sogamoso</t>
  </si>
  <si>
    <t>Duitama</t>
  </si>
  <si>
    <t>Villanueva</t>
  </si>
  <si>
    <t>Yopal</t>
  </si>
  <si>
    <t>Tunja</t>
  </si>
  <si>
    <t>Barbosa</t>
  </si>
  <si>
    <t>TOTAL PAÍS</t>
  </si>
  <si>
    <t xml:space="preserve">  VEHICULOS CONVERTIDOS  A GNCV A 31 DE DIC DE 2013</t>
  </si>
  <si>
    <t>Floridablanca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</si>
</sst>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" xfId="0" applyFill="1" applyBorder="1"/>
    <xf numFmtId="165" fontId="0" fillId="3" borderId="2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0" fillId="3" borderId="12" xfId="0" applyFill="1" applyBorder="1"/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0" xfId="0" applyFont="1" applyBorder="1"/>
    <xf numFmtId="0" fontId="0" fillId="0" borderId="9" xfId="0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165" fontId="4" fillId="4" borderId="10" xfId="1" applyNumberFormat="1" applyFont="1" applyFill="1" applyBorder="1" applyAlignment="1">
      <alignment horizontal="center"/>
    </xf>
    <xf numFmtId="165" fontId="4" fillId="4" borderId="13" xfId="1" applyNumberFormat="1" applyFont="1" applyFill="1" applyBorder="1" applyAlignment="1">
      <alignment horizontal="center"/>
    </xf>
    <xf numFmtId="165" fontId="4" fillId="4" borderId="5" xfId="1" applyNumberFormat="1" applyFont="1" applyFill="1" applyBorder="1" applyAlignment="1">
      <alignment horizontal="center"/>
    </xf>
    <xf numFmtId="0" fontId="2" fillId="3" borderId="14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15" xfId="1" applyNumberFormat="1" applyFont="1" applyFill="1" applyBorder="1" applyAlignment="1">
      <alignment horizontal="center"/>
    </xf>
    <xf numFmtId="165" fontId="2" fillId="3" borderId="16" xfId="1" applyNumberFormat="1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167" fontId="2" fillId="3" borderId="12" xfId="2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42" workbookViewId="0">
      <selection activeCell="Q66" sqref="Q66"/>
    </sheetView>
  </sheetViews>
  <sheetFormatPr baseColWidth="10" defaultRowHeight="15" x14ac:dyDescent="0.25"/>
  <cols>
    <col min="1" max="1" width="21.5703125" customWidth="1"/>
    <col min="2" max="3" width="8.42578125" customWidth="1"/>
    <col min="4" max="4" width="8.28515625" customWidth="1"/>
    <col min="5" max="5" width="8.42578125" customWidth="1"/>
    <col min="6" max="6" width="8.7109375" customWidth="1"/>
    <col min="7" max="7" width="9" customWidth="1"/>
    <col min="8" max="8" width="8.28515625" customWidth="1"/>
    <col min="9" max="9" width="8.7109375" customWidth="1"/>
    <col min="10" max="10" width="8.140625" customWidth="1"/>
    <col min="11" max="11" width="9" customWidth="1"/>
    <col min="12" max="12" width="7.140625" bestFit="1" customWidth="1"/>
    <col min="13" max="13" width="8.28515625" customWidth="1"/>
    <col min="14" max="14" width="8.42578125" customWidth="1"/>
    <col min="15" max="15" width="8.7109375" customWidth="1"/>
    <col min="16" max="16" width="8.42578125" customWidth="1"/>
    <col min="17" max="17" width="11.140625" customWidth="1"/>
  </cols>
  <sheetData>
    <row r="1" spans="1:17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4" t="s">
        <v>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6" customHeight="1" thickBot="1" x14ac:dyDescent="0.3">
      <c r="B3" s="1"/>
      <c r="C3" s="1"/>
      <c r="D3" s="1"/>
      <c r="E3" s="1"/>
      <c r="F3" s="2"/>
      <c r="G3" s="55"/>
      <c r="H3" s="55"/>
      <c r="I3" s="55"/>
      <c r="J3" s="55"/>
      <c r="K3" s="55"/>
      <c r="L3" s="3"/>
      <c r="M3" s="3"/>
      <c r="N3" s="3"/>
      <c r="O3" s="3"/>
      <c r="P3" s="3"/>
    </row>
    <row r="4" spans="1:17" ht="15.75" thickBot="1" x14ac:dyDescent="0.3">
      <c r="A4" s="4" t="s">
        <v>1</v>
      </c>
      <c r="B4" s="5">
        <v>1999</v>
      </c>
      <c r="C4" s="5">
        <v>2000</v>
      </c>
      <c r="D4" s="5">
        <v>2001</v>
      </c>
      <c r="E4" s="6">
        <v>2002</v>
      </c>
      <c r="F4" s="4">
        <v>2003</v>
      </c>
      <c r="G4" s="6">
        <v>2004</v>
      </c>
      <c r="H4" s="7">
        <v>2005</v>
      </c>
      <c r="I4" s="7">
        <v>2006</v>
      </c>
      <c r="J4" s="7">
        <v>2007</v>
      </c>
      <c r="K4" s="7">
        <v>2008</v>
      </c>
      <c r="L4" s="7">
        <v>2009</v>
      </c>
      <c r="M4" s="7">
        <v>2010</v>
      </c>
      <c r="N4" s="7">
        <v>2011</v>
      </c>
      <c r="O4" s="7">
        <v>2012</v>
      </c>
      <c r="P4" s="7">
        <v>2013</v>
      </c>
      <c r="Q4" s="8" t="s">
        <v>2</v>
      </c>
    </row>
    <row r="5" spans="1:17" ht="15.75" thickBot="1" x14ac:dyDescent="0.3">
      <c r="A5" s="9" t="s">
        <v>3</v>
      </c>
      <c r="B5" s="10">
        <v>4254</v>
      </c>
      <c r="C5" s="11">
        <v>411</v>
      </c>
      <c r="D5" s="10">
        <v>386</v>
      </c>
      <c r="E5" s="10">
        <v>21</v>
      </c>
      <c r="F5" s="10">
        <v>2601</v>
      </c>
      <c r="G5" s="10">
        <v>2844</v>
      </c>
      <c r="H5" s="12">
        <v>4636</v>
      </c>
      <c r="I5" s="12">
        <v>5383</v>
      </c>
      <c r="J5" s="12">
        <v>5290</v>
      </c>
      <c r="K5" s="13">
        <v>3054</v>
      </c>
      <c r="L5" s="14">
        <v>1853</v>
      </c>
      <c r="M5" s="14">
        <v>3121</v>
      </c>
      <c r="N5" s="14">
        <v>4672</v>
      </c>
      <c r="O5" s="14">
        <v>1863</v>
      </c>
      <c r="P5" s="14">
        <v>1866</v>
      </c>
      <c r="Q5" s="15">
        <f>SUM(B5:P5)</f>
        <v>42255</v>
      </c>
    </row>
    <row r="6" spans="1:17" x14ac:dyDescent="0.25">
      <c r="A6" s="16" t="s">
        <v>4</v>
      </c>
      <c r="B6" s="17">
        <v>167</v>
      </c>
      <c r="C6" s="18">
        <v>234</v>
      </c>
      <c r="D6" s="17">
        <v>590</v>
      </c>
      <c r="E6" s="17">
        <v>658</v>
      </c>
      <c r="F6" s="17">
        <v>610</v>
      </c>
      <c r="G6" s="17">
        <v>1799</v>
      </c>
      <c r="H6" s="19">
        <v>2022</v>
      </c>
      <c r="I6" s="19">
        <v>2407</v>
      </c>
      <c r="J6" s="12">
        <v>2263</v>
      </c>
      <c r="K6" s="12">
        <v>2039</v>
      </c>
      <c r="L6" s="12">
        <v>900</v>
      </c>
      <c r="M6" s="12">
        <v>1162</v>
      </c>
      <c r="N6" s="12">
        <v>1540</v>
      </c>
      <c r="O6" s="12">
        <v>622</v>
      </c>
      <c r="P6" s="12">
        <v>96</v>
      </c>
      <c r="Q6" s="16">
        <f>SUM(B6:P6)</f>
        <v>17109</v>
      </c>
    </row>
    <row r="7" spans="1:17" x14ac:dyDescent="0.25">
      <c r="A7" s="20" t="s">
        <v>5</v>
      </c>
      <c r="B7" s="17">
        <v>0</v>
      </c>
      <c r="C7" s="18">
        <v>0</v>
      </c>
      <c r="D7" s="17">
        <v>0</v>
      </c>
      <c r="E7" s="17">
        <v>0</v>
      </c>
      <c r="F7" s="17">
        <v>0</v>
      </c>
      <c r="G7" s="17">
        <v>0</v>
      </c>
      <c r="H7" s="19">
        <v>0</v>
      </c>
      <c r="I7" s="19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53</v>
      </c>
      <c r="P7" s="12">
        <v>126</v>
      </c>
      <c r="Q7" s="16">
        <f>SUM(B7:P7)</f>
        <v>179</v>
      </c>
    </row>
    <row r="8" spans="1:17" x14ac:dyDescent="0.25">
      <c r="A8" s="16" t="s">
        <v>6</v>
      </c>
      <c r="B8" s="17">
        <v>98</v>
      </c>
      <c r="C8" s="18">
        <v>145</v>
      </c>
      <c r="D8" s="17">
        <v>457</v>
      </c>
      <c r="E8" s="17">
        <v>226</v>
      </c>
      <c r="F8" s="17">
        <v>526</v>
      </c>
      <c r="G8" s="17">
        <v>578</v>
      </c>
      <c r="H8" s="19">
        <v>965</v>
      </c>
      <c r="I8" s="19">
        <v>1217</v>
      </c>
      <c r="J8" s="19">
        <v>1335</v>
      </c>
      <c r="K8" s="19">
        <v>899</v>
      </c>
      <c r="L8" s="19">
        <v>392</v>
      </c>
      <c r="M8" s="19">
        <v>334</v>
      </c>
      <c r="N8" s="19">
        <v>325</v>
      </c>
      <c r="O8" s="19">
        <v>671</v>
      </c>
      <c r="P8" s="19">
        <v>976</v>
      </c>
      <c r="Q8" s="16">
        <f>SUM(B8:P8)</f>
        <v>9144</v>
      </c>
    </row>
    <row r="9" spans="1:17" x14ac:dyDescent="0.25">
      <c r="A9" s="16" t="s">
        <v>7</v>
      </c>
      <c r="B9" s="17">
        <v>0</v>
      </c>
      <c r="C9" s="18">
        <v>0</v>
      </c>
      <c r="D9" s="17">
        <v>0</v>
      </c>
      <c r="E9" s="17">
        <v>0</v>
      </c>
      <c r="F9" s="17">
        <v>0</v>
      </c>
      <c r="G9" s="17">
        <v>53</v>
      </c>
      <c r="H9" s="19">
        <v>412</v>
      </c>
      <c r="I9" s="19">
        <v>618</v>
      </c>
      <c r="J9" s="19">
        <v>518</v>
      </c>
      <c r="K9" s="19">
        <v>204</v>
      </c>
      <c r="L9" s="19">
        <v>117</v>
      </c>
      <c r="M9" s="19">
        <v>93</v>
      </c>
      <c r="N9" s="19">
        <v>71</v>
      </c>
      <c r="O9" s="19">
        <v>109</v>
      </c>
      <c r="P9" s="19">
        <v>12</v>
      </c>
      <c r="Q9" s="16">
        <f>SUM(B9:P9)</f>
        <v>2207</v>
      </c>
    </row>
    <row r="10" spans="1:17" x14ac:dyDescent="0.25">
      <c r="A10" s="16" t="s">
        <v>8</v>
      </c>
      <c r="B10" s="17">
        <v>12</v>
      </c>
      <c r="C10" s="18">
        <v>67</v>
      </c>
      <c r="D10" s="17">
        <v>34</v>
      </c>
      <c r="E10" s="17">
        <v>0</v>
      </c>
      <c r="F10" s="17">
        <v>679</v>
      </c>
      <c r="G10" s="17">
        <v>727</v>
      </c>
      <c r="H10" s="19">
        <v>623</v>
      </c>
      <c r="I10" s="19">
        <v>560</v>
      </c>
      <c r="J10" s="19">
        <v>633</v>
      </c>
      <c r="K10" s="19">
        <v>994</v>
      </c>
      <c r="L10" s="19">
        <v>486</v>
      </c>
      <c r="M10" s="19">
        <v>900</v>
      </c>
      <c r="N10" s="19">
        <v>1439</v>
      </c>
      <c r="O10" s="19">
        <v>682</v>
      </c>
      <c r="P10" s="19">
        <v>296</v>
      </c>
      <c r="Q10" s="16">
        <f>SUM(B10:P10)</f>
        <v>8132</v>
      </c>
    </row>
    <row r="11" spans="1:17" x14ac:dyDescent="0.25">
      <c r="A11" s="21" t="s">
        <v>9</v>
      </c>
      <c r="B11" s="22">
        <v>0</v>
      </c>
      <c r="C11" s="23">
        <v>0</v>
      </c>
      <c r="D11" s="22">
        <v>0</v>
      </c>
      <c r="E11" s="22">
        <v>0</v>
      </c>
      <c r="F11" s="22">
        <v>0</v>
      </c>
      <c r="G11" s="22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19">
        <v>44</v>
      </c>
      <c r="P11" s="19">
        <v>0</v>
      </c>
      <c r="Q11" s="16">
        <f>SUM(B11:P11)</f>
        <v>44</v>
      </c>
    </row>
    <row r="12" spans="1:17" x14ac:dyDescent="0.25">
      <c r="A12" s="21" t="s">
        <v>10</v>
      </c>
      <c r="B12" s="22">
        <v>0</v>
      </c>
      <c r="C12" s="23">
        <v>0</v>
      </c>
      <c r="D12" s="22">
        <v>0</v>
      </c>
      <c r="E12" s="22">
        <v>66</v>
      </c>
      <c r="F12" s="22">
        <v>94</v>
      </c>
      <c r="G12" s="22">
        <v>73</v>
      </c>
      <c r="H12" s="24">
        <v>0</v>
      </c>
      <c r="I12" s="24">
        <v>60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16">
        <f>SUM(B12:P12)</f>
        <v>293</v>
      </c>
    </row>
    <row r="13" spans="1:17" x14ac:dyDescent="0.25">
      <c r="A13" s="21" t="s">
        <v>11</v>
      </c>
      <c r="B13" s="22">
        <v>0</v>
      </c>
      <c r="C13" s="23">
        <v>0</v>
      </c>
      <c r="D13" s="22">
        <v>0</v>
      </c>
      <c r="E13" s="22">
        <v>0</v>
      </c>
      <c r="F13" s="22">
        <v>0</v>
      </c>
      <c r="G13" s="22">
        <v>0</v>
      </c>
      <c r="H13" s="24">
        <v>0</v>
      </c>
      <c r="I13" s="24">
        <v>0</v>
      </c>
      <c r="J13" s="24">
        <v>0</v>
      </c>
      <c r="K13" s="19">
        <v>38</v>
      </c>
      <c r="L13" s="24">
        <v>12</v>
      </c>
      <c r="M13" s="24">
        <v>2</v>
      </c>
      <c r="N13" s="24">
        <v>17</v>
      </c>
      <c r="O13" s="24">
        <v>0</v>
      </c>
      <c r="P13" s="24">
        <v>0</v>
      </c>
      <c r="Q13" s="16">
        <f>SUM(B13:P13)</f>
        <v>69</v>
      </c>
    </row>
    <row r="14" spans="1:17" ht="15.75" thickBot="1" x14ac:dyDescent="0.3">
      <c r="A14" s="21" t="s">
        <v>12</v>
      </c>
      <c r="B14" s="22">
        <v>27</v>
      </c>
      <c r="C14" s="23">
        <v>46</v>
      </c>
      <c r="D14" s="22">
        <v>79</v>
      </c>
      <c r="E14" s="22">
        <v>89</v>
      </c>
      <c r="F14" s="22">
        <v>245</v>
      </c>
      <c r="G14" s="22">
        <v>320</v>
      </c>
      <c r="H14" s="24">
        <v>427</v>
      </c>
      <c r="I14" s="24">
        <v>367</v>
      </c>
      <c r="J14" s="24">
        <v>555</v>
      </c>
      <c r="K14" s="24">
        <v>482</v>
      </c>
      <c r="L14" s="24">
        <v>272</v>
      </c>
      <c r="M14" s="24">
        <v>443</v>
      </c>
      <c r="N14" s="24">
        <v>876</v>
      </c>
      <c r="O14" s="24">
        <v>160</v>
      </c>
      <c r="P14" s="24">
        <v>0</v>
      </c>
      <c r="Q14" s="16">
        <f>SUM(B14:P14)</f>
        <v>4388</v>
      </c>
    </row>
    <row r="15" spans="1:17" ht="15.75" thickBot="1" x14ac:dyDescent="0.3">
      <c r="A15" s="25" t="s">
        <v>13</v>
      </c>
      <c r="B15" s="26">
        <f t="shared" ref="B15:P15" si="0">SUM(B5:B14)</f>
        <v>4558</v>
      </c>
      <c r="C15" s="27">
        <f t="shared" si="0"/>
        <v>903</v>
      </c>
      <c r="D15" s="26">
        <f t="shared" si="0"/>
        <v>1546</v>
      </c>
      <c r="E15" s="26">
        <f t="shared" si="0"/>
        <v>1060</v>
      </c>
      <c r="F15" s="26">
        <f t="shared" si="0"/>
        <v>4755</v>
      </c>
      <c r="G15" s="26">
        <f t="shared" si="0"/>
        <v>6394</v>
      </c>
      <c r="H15" s="28">
        <f t="shared" si="0"/>
        <v>9085</v>
      </c>
      <c r="I15" s="28">
        <f t="shared" si="0"/>
        <v>10612</v>
      </c>
      <c r="J15" s="29">
        <f t="shared" si="0"/>
        <v>10594</v>
      </c>
      <c r="K15" s="29">
        <f t="shared" si="0"/>
        <v>7710</v>
      </c>
      <c r="L15" s="29">
        <f t="shared" si="0"/>
        <v>4032</v>
      </c>
      <c r="M15" s="29">
        <f t="shared" si="0"/>
        <v>6055</v>
      </c>
      <c r="N15" s="29">
        <f t="shared" si="0"/>
        <v>8940</v>
      </c>
      <c r="O15" s="29">
        <f t="shared" si="0"/>
        <v>4204</v>
      </c>
      <c r="P15" s="29">
        <f t="shared" si="0"/>
        <v>3372</v>
      </c>
      <c r="Q15" s="30">
        <f>Q14+Q13+Q12+Q11+Q10+Q9+Q8+Q7+Q6+Q5</f>
        <v>83820</v>
      </c>
    </row>
    <row r="16" spans="1:17" x14ac:dyDescent="0.25">
      <c r="A16" s="31" t="s">
        <v>14</v>
      </c>
      <c r="B16" s="10">
        <v>0</v>
      </c>
      <c r="C16" s="11">
        <v>98</v>
      </c>
      <c r="D16" s="10">
        <v>423</v>
      </c>
      <c r="E16" s="12">
        <v>345</v>
      </c>
      <c r="F16" s="10">
        <v>1402</v>
      </c>
      <c r="G16" s="10">
        <v>2422</v>
      </c>
      <c r="H16" s="12">
        <v>5444</v>
      </c>
      <c r="I16" s="12">
        <v>9464</v>
      </c>
      <c r="J16" s="12">
        <v>8182</v>
      </c>
      <c r="K16" s="12">
        <v>6272</v>
      </c>
      <c r="L16" s="12">
        <v>2674</v>
      </c>
      <c r="M16" s="12">
        <v>3246</v>
      </c>
      <c r="N16" s="12">
        <v>5292</v>
      </c>
      <c r="O16" s="12">
        <v>4738</v>
      </c>
      <c r="P16" s="12">
        <v>4975</v>
      </c>
      <c r="Q16" s="16">
        <f>SUM(B16:P16)</f>
        <v>54977</v>
      </c>
    </row>
    <row r="17" spans="1:17" x14ac:dyDescent="0.25">
      <c r="A17" s="20" t="s">
        <v>15</v>
      </c>
      <c r="B17" s="17">
        <v>0</v>
      </c>
      <c r="C17" s="17">
        <v>0</v>
      </c>
      <c r="D17" s="10">
        <v>0</v>
      </c>
      <c r="E17" s="12">
        <v>0</v>
      </c>
      <c r="F17" s="10">
        <v>0</v>
      </c>
      <c r="G17" s="10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2</v>
      </c>
      <c r="Q17" s="16">
        <f>SUM(B17:P17)</f>
        <v>3</v>
      </c>
    </row>
    <row r="18" spans="1:17" x14ac:dyDescent="0.25">
      <c r="A18" s="16" t="s">
        <v>16</v>
      </c>
      <c r="B18" s="17">
        <v>0</v>
      </c>
      <c r="C18" s="17">
        <v>0</v>
      </c>
      <c r="D18" s="17">
        <v>0</v>
      </c>
      <c r="E18" s="17">
        <v>0</v>
      </c>
      <c r="F18" s="10">
        <v>0</v>
      </c>
      <c r="G18" s="10">
        <v>345</v>
      </c>
      <c r="H18" s="19">
        <v>809</v>
      </c>
      <c r="I18" s="19">
        <v>843</v>
      </c>
      <c r="J18" s="19">
        <v>604</v>
      </c>
      <c r="K18" s="19">
        <v>361</v>
      </c>
      <c r="L18" s="19">
        <v>142</v>
      </c>
      <c r="M18" s="19">
        <v>202</v>
      </c>
      <c r="N18" s="19">
        <v>423</v>
      </c>
      <c r="O18" s="19">
        <v>388</v>
      </c>
      <c r="P18" s="19">
        <v>229</v>
      </c>
      <c r="Q18" s="16">
        <f>SUM(B18:P18)</f>
        <v>4346</v>
      </c>
    </row>
    <row r="19" spans="1:17" x14ac:dyDescent="0.25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0">
        <v>0</v>
      </c>
      <c r="G19" s="10">
        <v>0</v>
      </c>
      <c r="H19" s="19">
        <v>0</v>
      </c>
      <c r="I19" s="19">
        <v>783</v>
      </c>
      <c r="J19" s="19">
        <v>405</v>
      </c>
      <c r="K19" s="19">
        <v>153</v>
      </c>
      <c r="L19" s="19">
        <v>49</v>
      </c>
      <c r="M19" s="19">
        <v>66</v>
      </c>
      <c r="N19" s="19">
        <v>230</v>
      </c>
      <c r="O19" s="19">
        <v>211</v>
      </c>
      <c r="P19" s="19">
        <v>120</v>
      </c>
      <c r="Q19" s="16">
        <f>SUM(B19:P19)</f>
        <v>2017</v>
      </c>
    </row>
    <row r="20" spans="1:17" x14ac:dyDescent="0.25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0">
        <v>0</v>
      </c>
      <c r="G20" s="10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123</v>
      </c>
      <c r="M20" s="19">
        <v>270</v>
      </c>
      <c r="N20" s="19">
        <v>352</v>
      </c>
      <c r="O20" s="19">
        <v>217</v>
      </c>
      <c r="P20" s="19">
        <v>113</v>
      </c>
      <c r="Q20" s="16">
        <f>SUM(B20:P20)</f>
        <v>1075</v>
      </c>
    </row>
    <row r="21" spans="1:17" x14ac:dyDescent="0.25">
      <c r="A21" s="16" t="s">
        <v>19</v>
      </c>
      <c r="B21" s="17">
        <v>0</v>
      </c>
      <c r="C21" s="18">
        <v>0</v>
      </c>
      <c r="D21" s="17">
        <v>0</v>
      </c>
      <c r="E21" s="17">
        <v>0</v>
      </c>
      <c r="F21" s="10">
        <v>0</v>
      </c>
      <c r="G21" s="10">
        <v>0</v>
      </c>
      <c r="H21" s="19">
        <v>0</v>
      </c>
      <c r="I21" s="19">
        <v>0</v>
      </c>
      <c r="J21" s="19">
        <v>522</v>
      </c>
      <c r="K21" s="19">
        <v>133</v>
      </c>
      <c r="L21" s="19">
        <v>53</v>
      </c>
      <c r="M21" s="19">
        <v>71</v>
      </c>
      <c r="N21" s="19">
        <v>102</v>
      </c>
      <c r="O21" s="19">
        <v>94</v>
      </c>
      <c r="P21" s="19">
        <v>64</v>
      </c>
      <c r="Q21" s="16">
        <f>SUM(B21:P21)</f>
        <v>1039</v>
      </c>
    </row>
    <row r="22" spans="1:17" x14ac:dyDescent="0.25">
      <c r="A22" s="16" t="s">
        <v>20</v>
      </c>
      <c r="B22" s="17">
        <v>0</v>
      </c>
      <c r="C22" s="18">
        <v>0</v>
      </c>
      <c r="D22" s="17">
        <v>0</v>
      </c>
      <c r="E22" s="17">
        <v>0</v>
      </c>
      <c r="F22" s="10">
        <v>0</v>
      </c>
      <c r="G22" s="10">
        <v>0</v>
      </c>
      <c r="H22" s="19">
        <v>0</v>
      </c>
      <c r="I22" s="19">
        <v>0</v>
      </c>
      <c r="J22" s="19">
        <v>0</v>
      </c>
      <c r="K22" s="19">
        <v>46</v>
      </c>
      <c r="L22" s="19">
        <v>3</v>
      </c>
      <c r="M22" s="19">
        <v>24</v>
      </c>
      <c r="N22" s="19">
        <v>34</v>
      </c>
      <c r="O22" s="19">
        <v>13</v>
      </c>
      <c r="P22" s="19">
        <v>1</v>
      </c>
      <c r="Q22" s="16">
        <f>SUM(B22:P22)</f>
        <v>121</v>
      </c>
    </row>
    <row r="23" spans="1:17" x14ac:dyDescent="0.25">
      <c r="A23" s="16" t="s">
        <v>21</v>
      </c>
      <c r="B23" s="17">
        <v>0</v>
      </c>
      <c r="C23" s="18">
        <v>0</v>
      </c>
      <c r="D23" s="17">
        <v>0</v>
      </c>
      <c r="E23" s="17">
        <v>0</v>
      </c>
      <c r="F23" s="10">
        <v>0</v>
      </c>
      <c r="G23" s="10">
        <v>0</v>
      </c>
      <c r="H23" s="19">
        <v>0</v>
      </c>
      <c r="I23" s="19">
        <v>0</v>
      </c>
      <c r="J23" s="19">
        <v>0</v>
      </c>
      <c r="K23" s="19">
        <v>27</v>
      </c>
      <c r="L23" s="19">
        <v>8</v>
      </c>
      <c r="M23" s="19">
        <v>30</v>
      </c>
      <c r="N23" s="19">
        <v>35</v>
      </c>
      <c r="O23" s="19">
        <v>12</v>
      </c>
      <c r="P23" s="19">
        <v>6</v>
      </c>
      <c r="Q23" s="16">
        <f>SUM(B23:P23)</f>
        <v>118</v>
      </c>
    </row>
    <row r="24" spans="1:17" x14ac:dyDescent="0.25">
      <c r="A24" s="16" t="s">
        <v>22</v>
      </c>
      <c r="B24" s="17">
        <v>0</v>
      </c>
      <c r="C24" s="18">
        <v>0</v>
      </c>
      <c r="D24" s="17">
        <v>0</v>
      </c>
      <c r="E24" s="17">
        <v>0</v>
      </c>
      <c r="F24" s="17">
        <v>0</v>
      </c>
      <c r="G24" s="17">
        <v>265</v>
      </c>
      <c r="H24" s="19">
        <v>636</v>
      </c>
      <c r="I24" s="19">
        <v>894</v>
      </c>
      <c r="J24" s="19">
        <v>532</v>
      </c>
      <c r="K24" s="19">
        <v>289</v>
      </c>
      <c r="L24" s="19">
        <v>116</v>
      </c>
      <c r="M24" s="19">
        <v>249</v>
      </c>
      <c r="N24" s="19">
        <v>350</v>
      </c>
      <c r="O24" s="19">
        <v>356</v>
      </c>
      <c r="P24" s="19">
        <v>378</v>
      </c>
      <c r="Q24" s="16">
        <f>SUM(B24:P24)</f>
        <v>4065</v>
      </c>
    </row>
    <row r="25" spans="1:17" x14ac:dyDescent="0.25">
      <c r="A25" s="16" t="s">
        <v>23</v>
      </c>
      <c r="B25" s="17">
        <v>0</v>
      </c>
      <c r="C25" s="18">
        <v>0</v>
      </c>
      <c r="D25" s="17">
        <v>0</v>
      </c>
      <c r="E25" s="17">
        <v>0</v>
      </c>
      <c r="F25" s="17">
        <v>0</v>
      </c>
      <c r="G25" s="17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22</v>
      </c>
      <c r="N25" s="19">
        <v>456</v>
      </c>
      <c r="O25" s="19">
        <v>515</v>
      </c>
      <c r="P25" s="19">
        <v>239</v>
      </c>
      <c r="Q25" s="16">
        <f>SUM(B25:P25)</f>
        <v>1232</v>
      </c>
    </row>
    <row r="26" spans="1:17" x14ac:dyDescent="0.25">
      <c r="A26" s="16" t="s">
        <v>24</v>
      </c>
      <c r="B26" s="17">
        <v>0</v>
      </c>
      <c r="C26" s="18">
        <v>0</v>
      </c>
      <c r="D26" s="17">
        <v>139</v>
      </c>
      <c r="E26" s="17">
        <v>35</v>
      </c>
      <c r="F26" s="17">
        <v>18</v>
      </c>
      <c r="G26" s="17">
        <v>632</v>
      </c>
      <c r="H26" s="19">
        <v>820</v>
      </c>
      <c r="I26" s="19">
        <v>1312</v>
      </c>
      <c r="J26" s="19">
        <v>943</v>
      </c>
      <c r="K26" s="19">
        <v>701</v>
      </c>
      <c r="L26" s="19">
        <v>443</v>
      </c>
      <c r="M26" s="19">
        <v>452</v>
      </c>
      <c r="N26" s="19">
        <v>664</v>
      </c>
      <c r="O26" s="19">
        <v>850</v>
      </c>
      <c r="P26" s="19">
        <v>1110</v>
      </c>
      <c r="Q26" s="16">
        <f>SUM(B26:P26)</f>
        <v>8119</v>
      </c>
    </row>
    <row r="27" spans="1:17" x14ac:dyDescent="0.25">
      <c r="A27" s="16" t="s">
        <v>25</v>
      </c>
      <c r="B27" s="17">
        <v>0</v>
      </c>
      <c r="C27" s="18">
        <v>0</v>
      </c>
      <c r="D27" s="17">
        <v>0</v>
      </c>
      <c r="E27" s="17">
        <v>0</v>
      </c>
      <c r="F27" s="17">
        <v>0</v>
      </c>
      <c r="G27" s="17">
        <v>0</v>
      </c>
      <c r="H27" s="19">
        <v>0</v>
      </c>
      <c r="I27" s="19">
        <v>1952</v>
      </c>
      <c r="J27" s="19">
        <v>1513</v>
      </c>
      <c r="K27" s="19">
        <v>1081</v>
      </c>
      <c r="L27" s="19">
        <v>520</v>
      </c>
      <c r="M27" s="19">
        <v>503</v>
      </c>
      <c r="N27" s="19">
        <v>1555</v>
      </c>
      <c r="O27" s="19">
        <v>1729</v>
      </c>
      <c r="P27" s="19">
        <v>1291</v>
      </c>
      <c r="Q27" s="16">
        <f>SUM(B27:P27)</f>
        <v>10144</v>
      </c>
    </row>
    <row r="28" spans="1:17" x14ac:dyDescent="0.25">
      <c r="A28" s="21" t="s">
        <v>26</v>
      </c>
      <c r="B28" s="22">
        <v>0</v>
      </c>
      <c r="C28" s="23">
        <v>0</v>
      </c>
      <c r="D28" s="22">
        <v>0</v>
      </c>
      <c r="E28" s="22">
        <v>0</v>
      </c>
      <c r="F28" s="22">
        <v>0</v>
      </c>
      <c r="G28" s="22">
        <v>0</v>
      </c>
      <c r="H28" s="24">
        <v>0</v>
      </c>
      <c r="I28" s="24">
        <v>0</v>
      </c>
      <c r="J28" s="24">
        <v>0</v>
      </c>
      <c r="K28" s="24">
        <v>0</v>
      </c>
      <c r="L28" s="24">
        <v>6</v>
      </c>
      <c r="M28" s="24">
        <v>55</v>
      </c>
      <c r="N28" s="24">
        <v>139</v>
      </c>
      <c r="O28" s="24">
        <v>56</v>
      </c>
      <c r="P28" s="24">
        <v>41</v>
      </c>
      <c r="Q28" s="16">
        <f>SUM(B28:P28)</f>
        <v>297</v>
      </c>
    </row>
    <row r="29" spans="1:17" x14ac:dyDescent="0.25">
      <c r="A29" s="21" t="s">
        <v>27</v>
      </c>
      <c r="B29" s="22">
        <v>0</v>
      </c>
      <c r="C29" s="23">
        <v>0</v>
      </c>
      <c r="D29" s="22">
        <v>0</v>
      </c>
      <c r="E29" s="22">
        <v>0</v>
      </c>
      <c r="F29" s="22">
        <v>0</v>
      </c>
      <c r="G29" s="22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14</v>
      </c>
      <c r="O29" s="24">
        <v>10</v>
      </c>
      <c r="P29" s="24">
        <v>2</v>
      </c>
      <c r="Q29" s="16">
        <f>SUM(B29:P29)</f>
        <v>26</v>
      </c>
    </row>
    <row r="30" spans="1:17" x14ac:dyDescent="0.25">
      <c r="A30" s="21" t="s">
        <v>28</v>
      </c>
      <c r="B30" s="22">
        <v>0</v>
      </c>
      <c r="C30" s="23">
        <v>0</v>
      </c>
      <c r="D30" s="22">
        <v>0</v>
      </c>
      <c r="E30" s="22">
        <v>0</v>
      </c>
      <c r="F30" s="22">
        <v>0</v>
      </c>
      <c r="G30" s="22">
        <v>0</v>
      </c>
      <c r="H30" s="24">
        <v>0</v>
      </c>
      <c r="I30" s="24">
        <v>0</v>
      </c>
      <c r="J30" s="24">
        <v>25</v>
      </c>
      <c r="K30" s="24">
        <v>303</v>
      </c>
      <c r="L30" s="24">
        <v>94</v>
      </c>
      <c r="M30" s="24">
        <v>13</v>
      </c>
      <c r="N30" s="24">
        <v>41</v>
      </c>
      <c r="O30" s="24">
        <v>284</v>
      </c>
      <c r="P30" s="24">
        <v>123</v>
      </c>
      <c r="Q30" s="16">
        <f>SUM(B30:P30)</f>
        <v>883</v>
      </c>
    </row>
    <row r="31" spans="1:17" x14ac:dyDescent="0.25">
      <c r="A31" s="21" t="s">
        <v>29</v>
      </c>
      <c r="B31" s="22">
        <v>0</v>
      </c>
      <c r="C31" s="23">
        <v>0</v>
      </c>
      <c r="D31" s="22">
        <v>0</v>
      </c>
      <c r="E31" s="22">
        <v>0</v>
      </c>
      <c r="F31" s="22">
        <v>0</v>
      </c>
      <c r="G31" s="22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22</v>
      </c>
      <c r="O31" s="24">
        <v>98</v>
      </c>
      <c r="P31" s="24">
        <v>63</v>
      </c>
      <c r="Q31" s="16">
        <f>SUM(B31:P31)</f>
        <v>183</v>
      </c>
    </row>
    <row r="32" spans="1:17" x14ac:dyDescent="0.25">
      <c r="A32" s="21" t="s">
        <v>30</v>
      </c>
      <c r="B32" s="22">
        <v>0</v>
      </c>
      <c r="C32" s="23">
        <v>0</v>
      </c>
      <c r="D32" s="22">
        <v>695</v>
      </c>
      <c r="E32" s="22">
        <v>798</v>
      </c>
      <c r="F32" s="22">
        <v>1715</v>
      </c>
      <c r="G32" s="22">
        <v>2082</v>
      </c>
      <c r="H32" s="24">
        <v>4616</v>
      </c>
      <c r="I32" s="24">
        <v>6184</v>
      </c>
      <c r="J32" s="24">
        <v>6545</v>
      </c>
      <c r="K32" s="24">
        <v>6283</v>
      </c>
      <c r="L32" s="24">
        <v>1648</v>
      </c>
      <c r="M32" s="24">
        <v>2482</v>
      </c>
      <c r="N32" s="24">
        <v>5096</v>
      </c>
      <c r="O32" s="24">
        <v>3913</v>
      </c>
      <c r="P32" s="24">
        <v>3736</v>
      </c>
      <c r="Q32" s="16">
        <f>SUM(B32:P32)</f>
        <v>45793</v>
      </c>
    </row>
    <row r="33" spans="1:17" x14ac:dyDescent="0.25">
      <c r="A33" s="21" t="s">
        <v>31</v>
      </c>
      <c r="B33" s="22">
        <v>0</v>
      </c>
      <c r="C33" s="23">
        <v>0</v>
      </c>
      <c r="D33" s="22">
        <v>0</v>
      </c>
      <c r="E33" s="22">
        <v>0</v>
      </c>
      <c r="F33" s="22">
        <v>0</v>
      </c>
      <c r="G33" s="22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192</v>
      </c>
      <c r="O33" s="24">
        <v>4</v>
      </c>
      <c r="P33" s="24">
        <v>0</v>
      </c>
      <c r="Q33" s="16">
        <f>SUM(B33:P33)</f>
        <v>196</v>
      </c>
    </row>
    <row r="34" spans="1:17" x14ac:dyDescent="0.25">
      <c r="A34" s="21" t="s">
        <v>32</v>
      </c>
      <c r="B34" s="22">
        <v>0</v>
      </c>
      <c r="C34" s="23">
        <v>0</v>
      </c>
      <c r="D34" s="22">
        <v>0</v>
      </c>
      <c r="E34" s="22">
        <v>0</v>
      </c>
      <c r="F34" s="22">
        <v>0</v>
      </c>
      <c r="G34" s="22">
        <v>0</v>
      </c>
      <c r="H34" s="24">
        <v>0</v>
      </c>
      <c r="I34" s="24">
        <v>0</v>
      </c>
      <c r="J34" s="24">
        <v>0</v>
      </c>
      <c r="K34" s="24">
        <v>28</v>
      </c>
      <c r="L34" s="24">
        <v>0</v>
      </c>
      <c r="M34" s="24">
        <v>1</v>
      </c>
      <c r="N34" s="24">
        <v>14</v>
      </c>
      <c r="O34" s="24">
        <v>146</v>
      </c>
      <c r="P34" s="24">
        <v>80</v>
      </c>
      <c r="Q34" s="16">
        <f>SUM(B34:P34)</f>
        <v>269</v>
      </c>
    </row>
    <row r="35" spans="1:17" x14ac:dyDescent="0.25">
      <c r="A35" s="16" t="s">
        <v>33</v>
      </c>
      <c r="B35" s="17">
        <v>0</v>
      </c>
      <c r="C35" s="18">
        <v>0</v>
      </c>
      <c r="D35" s="17">
        <v>0</v>
      </c>
      <c r="E35" s="17">
        <v>0</v>
      </c>
      <c r="F35" s="17">
        <v>129</v>
      </c>
      <c r="G35" s="17">
        <v>120</v>
      </c>
      <c r="H35" s="19">
        <v>943</v>
      </c>
      <c r="I35" s="19">
        <v>2241</v>
      </c>
      <c r="J35" s="19">
        <v>2934</v>
      </c>
      <c r="K35" s="19">
        <v>1853</v>
      </c>
      <c r="L35" s="19">
        <v>715</v>
      </c>
      <c r="M35" s="19">
        <v>970</v>
      </c>
      <c r="N35" s="19">
        <v>1795</v>
      </c>
      <c r="O35" s="19">
        <v>2124</v>
      </c>
      <c r="P35" s="19">
        <v>1844</v>
      </c>
      <c r="Q35" s="16">
        <f>SUM(B35:P35)</f>
        <v>15668</v>
      </c>
    </row>
    <row r="36" spans="1:17" x14ac:dyDescent="0.25">
      <c r="A36" s="16" t="s">
        <v>34</v>
      </c>
      <c r="B36" s="17">
        <v>85</v>
      </c>
      <c r="C36" s="18">
        <v>0</v>
      </c>
      <c r="D36" s="17">
        <v>34</v>
      </c>
      <c r="E36" s="17">
        <v>15</v>
      </c>
      <c r="F36" s="17">
        <v>4</v>
      </c>
      <c r="G36" s="17">
        <v>446</v>
      </c>
      <c r="H36" s="19">
        <v>464</v>
      </c>
      <c r="I36" s="19">
        <v>297</v>
      </c>
      <c r="J36" s="19">
        <v>440</v>
      </c>
      <c r="K36" s="19">
        <v>859</v>
      </c>
      <c r="L36" s="19">
        <v>870</v>
      </c>
      <c r="M36" s="19">
        <v>369</v>
      </c>
      <c r="N36" s="19">
        <v>456</v>
      </c>
      <c r="O36" s="19">
        <v>521</v>
      </c>
      <c r="P36" s="19">
        <v>270</v>
      </c>
      <c r="Q36" s="16">
        <f>SUM(B36:P36)</f>
        <v>5130</v>
      </c>
    </row>
    <row r="37" spans="1:17" x14ac:dyDescent="0.25">
      <c r="A37" s="21" t="s">
        <v>35</v>
      </c>
      <c r="B37" s="22">
        <v>0</v>
      </c>
      <c r="C37" s="23">
        <v>0</v>
      </c>
      <c r="D37" s="22">
        <v>0</v>
      </c>
      <c r="E37" s="22">
        <v>0</v>
      </c>
      <c r="F37" s="22">
        <v>0</v>
      </c>
      <c r="G37" s="22">
        <v>0</v>
      </c>
      <c r="H37" s="24">
        <v>0</v>
      </c>
      <c r="I37" s="24">
        <v>0</v>
      </c>
      <c r="J37" s="24">
        <v>91</v>
      </c>
      <c r="K37" s="24">
        <v>72</v>
      </c>
      <c r="L37" s="24">
        <v>32</v>
      </c>
      <c r="M37" s="24">
        <v>3</v>
      </c>
      <c r="N37" s="24">
        <v>0</v>
      </c>
      <c r="O37" s="24">
        <v>9</v>
      </c>
      <c r="P37" s="24">
        <v>1</v>
      </c>
      <c r="Q37" s="16">
        <f>SUM(B37:P37)</f>
        <v>208</v>
      </c>
    </row>
    <row r="38" spans="1:17" x14ac:dyDescent="0.25">
      <c r="A38" s="21" t="s">
        <v>36</v>
      </c>
      <c r="B38" s="22">
        <v>0</v>
      </c>
      <c r="C38" s="23">
        <v>0</v>
      </c>
      <c r="D38" s="22">
        <v>0</v>
      </c>
      <c r="E38" s="22">
        <v>0</v>
      </c>
      <c r="F38" s="22">
        <v>0</v>
      </c>
      <c r="G38" s="22">
        <v>0</v>
      </c>
      <c r="H38" s="24">
        <v>0</v>
      </c>
      <c r="I38" s="24">
        <v>0</v>
      </c>
      <c r="J38" s="24">
        <v>0</v>
      </c>
      <c r="K38" s="24">
        <v>146</v>
      </c>
      <c r="L38" s="24">
        <v>78</v>
      </c>
      <c r="M38" s="24">
        <v>23</v>
      </c>
      <c r="N38" s="24">
        <v>0</v>
      </c>
      <c r="O38" s="32">
        <v>0</v>
      </c>
      <c r="P38" s="32">
        <v>0</v>
      </c>
      <c r="Q38" s="16">
        <f>SUM(B38:P38)</f>
        <v>247</v>
      </c>
    </row>
    <row r="39" spans="1:17" x14ac:dyDescent="0.25">
      <c r="A39" s="21" t="s">
        <v>37</v>
      </c>
      <c r="B39" s="22">
        <v>0</v>
      </c>
      <c r="C39" s="23">
        <v>0</v>
      </c>
      <c r="D39" s="22">
        <v>0</v>
      </c>
      <c r="E39" s="22">
        <v>0</v>
      </c>
      <c r="F39" s="22">
        <v>0</v>
      </c>
      <c r="G39" s="22">
        <v>0</v>
      </c>
      <c r="H39" s="24">
        <v>94</v>
      </c>
      <c r="I39" s="24">
        <v>109</v>
      </c>
      <c r="J39" s="24">
        <v>127</v>
      </c>
      <c r="K39" s="24">
        <v>181</v>
      </c>
      <c r="L39" s="24">
        <v>45</v>
      </c>
      <c r="M39" s="24">
        <v>14</v>
      </c>
      <c r="N39" s="24">
        <v>41</v>
      </c>
      <c r="O39" s="24">
        <v>171</v>
      </c>
      <c r="P39" s="24">
        <v>163</v>
      </c>
      <c r="Q39" s="16">
        <f>SUM(B39:P39)</f>
        <v>945</v>
      </c>
    </row>
    <row r="40" spans="1:17" ht="15.75" thickBot="1" x14ac:dyDescent="0.3">
      <c r="A40" s="21" t="s">
        <v>38</v>
      </c>
      <c r="B40" s="22">
        <v>0</v>
      </c>
      <c r="C40" s="23">
        <v>0</v>
      </c>
      <c r="D40" s="22">
        <v>0</v>
      </c>
      <c r="E40" s="22">
        <v>0</v>
      </c>
      <c r="F40" s="22">
        <v>37</v>
      </c>
      <c r="G40" s="22">
        <v>130</v>
      </c>
      <c r="H40" s="24">
        <v>1365</v>
      </c>
      <c r="I40" s="24">
        <v>1590</v>
      </c>
      <c r="J40" s="24">
        <v>1811</v>
      </c>
      <c r="K40" s="24">
        <v>1261</v>
      </c>
      <c r="L40" s="24">
        <v>690</v>
      </c>
      <c r="M40" s="24">
        <v>489</v>
      </c>
      <c r="N40" s="24">
        <v>733</v>
      </c>
      <c r="O40" s="24">
        <v>1022</v>
      </c>
      <c r="P40" s="24">
        <v>645</v>
      </c>
      <c r="Q40" s="16">
        <f>SUM(B40:P40)</f>
        <v>9773</v>
      </c>
    </row>
    <row r="41" spans="1:17" ht="15.75" thickBot="1" x14ac:dyDescent="0.3">
      <c r="A41" s="25" t="s">
        <v>39</v>
      </c>
      <c r="B41" s="33">
        <f>SUM(B16:B40)</f>
        <v>85</v>
      </c>
      <c r="C41" s="27">
        <f>SUM(C16:C40)</f>
        <v>98</v>
      </c>
      <c r="D41" s="33">
        <v>0</v>
      </c>
      <c r="E41" s="26">
        <f t="shared" ref="E41:N41" si="1">SUM(E16:E40)</f>
        <v>1193</v>
      </c>
      <c r="F41" s="26">
        <f t="shared" si="1"/>
        <v>3305</v>
      </c>
      <c r="G41" s="26">
        <f t="shared" si="1"/>
        <v>6442</v>
      </c>
      <c r="H41" s="28">
        <f t="shared" si="1"/>
        <v>15191</v>
      </c>
      <c r="I41" s="28">
        <f t="shared" si="1"/>
        <v>25669</v>
      </c>
      <c r="J41" s="29">
        <f t="shared" si="1"/>
        <v>24674</v>
      </c>
      <c r="K41" s="29">
        <f t="shared" si="1"/>
        <v>20049</v>
      </c>
      <c r="L41" s="29">
        <f t="shared" si="1"/>
        <v>8309</v>
      </c>
      <c r="M41" s="29">
        <f t="shared" si="1"/>
        <v>9554</v>
      </c>
      <c r="N41" s="29">
        <f t="shared" si="1"/>
        <v>18036</v>
      </c>
      <c r="O41" s="29">
        <f>SUM(O30:O40)</f>
        <v>8292</v>
      </c>
      <c r="P41" s="29">
        <f>SUM(P30:P40)</f>
        <v>6925</v>
      </c>
      <c r="Q41" s="34">
        <f>Q40+Q39+Q36+Q35+Q26+Q24+Q19+Q21+Q20+Q22+Q23+Q27+Q30+Q34+Q32+Q37+Q38+Q18+Q17+Q16+Q28</f>
        <v>165237</v>
      </c>
    </row>
    <row r="42" spans="1:17" x14ac:dyDescent="0.25">
      <c r="A42" s="35" t="s">
        <v>40</v>
      </c>
      <c r="B42" s="36">
        <v>0</v>
      </c>
      <c r="C42" s="37">
        <v>0</v>
      </c>
      <c r="D42" s="36">
        <v>0</v>
      </c>
      <c r="E42" s="36">
        <v>1</v>
      </c>
      <c r="F42" s="36">
        <v>505</v>
      </c>
      <c r="G42" s="36">
        <v>871</v>
      </c>
      <c r="H42" s="36">
        <v>1055</v>
      </c>
      <c r="I42" s="36">
        <v>2487</v>
      </c>
      <c r="J42" s="36">
        <v>2122</v>
      </c>
      <c r="K42" s="36">
        <v>1253</v>
      </c>
      <c r="L42" s="36">
        <v>755</v>
      </c>
      <c r="M42" s="36">
        <v>632</v>
      </c>
      <c r="N42" s="36">
        <v>905</v>
      </c>
      <c r="O42" s="36">
        <v>793</v>
      </c>
      <c r="P42" s="36">
        <v>557</v>
      </c>
      <c r="Q42" s="9">
        <f>SUM(B42:P42)</f>
        <v>11936</v>
      </c>
    </row>
    <row r="43" spans="1:17" x14ac:dyDescent="0.25">
      <c r="A43" s="35" t="s">
        <v>41</v>
      </c>
      <c r="B43" s="36">
        <v>0</v>
      </c>
      <c r="C43" s="37">
        <v>0</v>
      </c>
      <c r="D43" s="36">
        <v>0</v>
      </c>
      <c r="E43" s="36">
        <v>0</v>
      </c>
      <c r="F43" s="36">
        <v>0</v>
      </c>
      <c r="G43" s="36">
        <v>0</v>
      </c>
      <c r="H43" s="38">
        <v>0</v>
      </c>
      <c r="I43" s="38">
        <v>0</v>
      </c>
      <c r="J43" s="38">
        <v>7</v>
      </c>
      <c r="K43" s="38">
        <v>138</v>
      </c>
      <c r="L43" s="38">
        <v>48</v>
      </c>
      <c r="M43" s="38">
        <v>10</v>
      </c>
      <c r="N43" s="38">
        <v>57</v>
      </c>
      <c r="O43" s="38">
        <v>55</v>
      </c>
      <c r="P43" s="38">
        <v>3</v>
      </c>
      <c r="Q43" s="9">
        <f>SUM(B43:P43)</f>
        <v>318</v>
      </c>
    </row>
    <row r="44" spans="1:17" x14ac:dyDescent="0.25">
      <c r="A44" s="35" t="s">
        <v>42</v>
      </c>
      <c r="B44" s="36">
        <v>0</v>
      </c>
      <c r="C44" s="37">
        <v>0</v>
      </c>
      <c r="D44" s="36">
        <v>0</v>
      </c>
      <c r="E44" s="36">
        <v>0</v>
      </c>
      <c r="F44" s="36">
        <v>0</v>
      </c>
      <c r="G44" s="36">
        <v>0</v>
      </c>
      <c r="H44" s="38">
        <v>0</v>
      </c>
      <c r="I44" s="38">
        <v>0</v>
      </c>
      <c r="J44" s="38">
        <v>41</v>
      </c>
      <c r="K44" s="38">
        <v>62</v>
      </c>
      <c r="L44" s="38">
        <v>47</v>
      </c>
      <c r="M44" s="38">
        <v>0</v>
      </c>
      <c r="N44" s="38">
        <v>0</v>
      </c>
      <c r="O44" s="38">
        <v>0</v>
      </c>
      <c r="P44" s="38">
        <v>0</v>
      </c>
      <c r="Q44" s="9">
        <f>SUM(B44:P44)</f>
        <v>150</v>
      </c>
    </row>
    <row r="45" spans="1:17" x14ac:dyDescent="0.25">
      <c r="A45" s="9" t="s">
        <v>43</v>
      </c>
      <c r="B45" s="10">
        <v>0</v>
      </c>
      <c r="C45" s="11">
        <v>866</v>
      </c>
      <c r="D45" s="10">
        <v>3416</v>
      </c>
      <c r="E45" s="10">
        <v>1408</v>
      </c>
      <c r="F45" s="10">
        <v>2693</v>
      </c>
      <c r="G45" s="10">
        <v>8787</v>
      </c>
      <c r="H45" s="12">
        <v>15325</v>
      </c>
      <c r="I45" s="12">
        <v>29529</v>
      </c>
      <c r="J45" s="12">
        <v>21455</v>
      </c>
      <c r="K45" s="12">
        <v>12172</v>
      </c>
      <c r="L45" s="12">
        <v>6694</v>
      </c>
      <c r="M45" s="12">
        <v>4772</v>
      </c>
      <c r="N45" s="12">
        <v>11239</v>
      </c>
      <c r="O45" s="12">
        <v>13305</v>
      </c>
      <c r="P45" s="12">
        <v>15610</v>
      </c>
      <c r="Q45" s="16">
        <f>SUM(B45:P45)</f>
        <v>147271</v>
      </c>
    </row>
    <row r="46" spans="1:17" x14ac:dyDescent="0.25">
      <c r="A46" s="9" t="s">
        <v>44</v>
      </c>
      <c r="B46" s="10">
        <v>0</v>
      </c>
      <c r="C46" s="11">
        <v>0</v>
      </c>
      <c r="D46" s="10">
        <v>0</v>
      </c>
      <c r="E46" s="10">
        <v>0</v>
      </c>
      <c r="F46" s="10">
        <v>0</v>
      </c>
      <c r="G46" s="10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3</v>
      </c>
      <c r="O46" s="12">
        <v>0</v>
      </c>
      <c r="P46" s="12">
        <v>0</v>
      </c>
      <c r="Q46" s="16">
        <f>SUM(B46:P46)</f>
        <v>3</v>
      </c>
    </row>
    <row r="47" spans="1:17" x14ac:dyDescent="0.25">
      <c r="A47" s="16" t="s">
        <v>45</v>
      </c>
      <c r="B47" s="17">
        <v>0</v>
      </c>
      <c r="C47" s="18">
        <v>0</v>
      </c>
      <c r="D47" s="17">
        <v>638</v>
      </c>
      <c r="E47" s="17">
        <v>710</v>
      </c>
      <c r="F47" s="17">
        <v>506</v>
      </c>
      <c r="G47" s="17">
        <v>1138</v>
      </c>
      <c r="H47" s="19">
        <v>2092</v>
      </c>
      <c r="I47" s="19">
        <v>3599</v>
      </c>
      <c r="J47" s="19">
        <v>3185</v>
      </c>
      <c r="K47" s="19">
        <v>2591</v>
      </c>
      <c r="L47" s="19">
        <v>1093</v>
      </c>
      <c r="M47" s="19">
        <v>607</v>
      </c>
      <c r="N47" s="19">
        <v>560</v>
      </c>
      <c r="O47" s="19">
        <v>716</v>
      </c>
      <c r="P47" s="19">
        <v>961</v>
      </c>
      <c r="Q47" s="16">
        <f>SUM(B47:P47)</f>
        <v>18396</v>
      </c>
    </row>
    <row r="48" spans="1:17" x14ac:dyDescent="0.25">
      <c r="A48" s="21" t="s">
        <v>58</v>
      </c>
      <c r="B48" s="22"/>
      <c r="C48" s="23">
        <v>0</v>
      </c>
      <c r="D48" s="22">
        <v>0</v>
      </c>
      <c r="E48" s="22">
        <v>0</v>
      </c>
      <c r="F48" s="22">
        <v>0</v>
      </c>
      <c r="G48" s="22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6</v>
      </c>
      <c r="Q48" s="16">
        <f>SUM(B48:P48)</f>
        <v>6</v>
      </c>
    </row>
    <row r="49" spans="1:17" x14ac:dyDescent="0.25">
      <c r="A49" s="21" t="s">
        <v>46</v>
      </c>
      <c r="B49" s="22">
        <v>0</v>
      </c>
      <c r="C49" s="23">
        <v>0</v>
      </c>
      <c r="D49" s="22">
        <v>0</v>
      </c>
      <c r="E49" s="22">
        <v>0</v>
      </c>
      <c r="F49" s="22">
        <v>0</v>
      </c>
      <c r="G49" s="22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246</v>
      </c>
      <c r="O49" s="24">
        <v>111</v>
      </c>
      <c r="P49" s="24">
        <v>39</v>
      </c>
      <c r="Q49" s="16">
        <f>SUM(B49:P49)</f>
        <v>396</v>
      </c>
    </row>
    <row r="50" spans="1:17" x14ac:dyDescent="0.25">
      <c r="A50" s="21" t="s">
        <v>47</v>
      </c>
      <c r="B50" s="22">
        <v>0</v>
      </c>
      <c r="C50" s="23">
        <v>0</v>
      </c>
      <c r="D50" s="22">
        <v>0</v>
      </c>
      <c r="E50" s="22">
        <v>0</v>
      </c>
      <c r="F50" s="22">
        <v>0</v>
      </c>
      <c r="G50" s="22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4</v>
      </c>
      <c r="N50" s="24">
        <v>9</v>
      </c>
      <c r="O50" s="24">
        <v>23</v>
      </c>
      <c r="P50" s="24">
        <v>24</v>
      </c>
      <c r="Q50" s="16">
        <f>SUM(B50:P50)</f>
        <v>60</v>
      </c>
    </row>
    <row r="51" spans="1:17" x14ac:dyDescent="0.25">
      <c r="A51" s="21" t="s">
        <v>48</v>
      </c>
      <c r="B51" s="22">
        <v>0</v>
      </c>
      <c r="C51" s="23">
        <v>0</v>
      </c>
      <c r="D51" s="22">
        <v>0</v>
      </c>
      <c r="E51" s="22">
        <v>0</v>
      </c>
      <c r="F51" s="22">
        <v>0</v>
      </c>
      <c r="G51" s="22">
        <v>0</v>
      </c>
      <c r="H51" s="24">
        <v>0</v>
      </c>
      <c r="I51" s="24">
        <v>100</v>
      </c>
      <c r="J51" s="24">
        <v>648</v>
      </c>
      <c r="K51" s="24">
        <v>127</v>
      </c>
      <c r="L51" s="24">
        <v>38</v>
      </c>
      <c r="M51" s="24">
        <v>30</v>
      </c>
      <c r="N51" s="24">
        <v>32</v>
      </c>
      <c r="O51" s="24">
        <v>75</v>
      </c>
      <c r="P51" s="24">
        <v>77</v>
      </c>
      <c r="Q51" s="16">
        <f>SUM(B51:P51)</f>
        <v>1127</v>
      </c>
    </row>
    <row r="52" spans="1:17" x14ac:dyDescent="0.25">
      <c r="A52" s="21" t="s">
        <v>49</v>
      </c>
      <c r="B52" s="22">
        <v>0</v>
      </c>
      <c r="C52" s="23">
        <v>0</v>
      </c>
      <c r="D52" s="22">
        <v>0</v>
      </c>
      <c r="E52" s="22">
        <v>0</v>
      </c>
      <c r="F52" s="22">
        <v>0</v>
      </c>
      <c r="G52" s="22">
        <v>0</v>
      </c>
      <c r="H52" s="24">
        <v>0</v>
      </c>
      <c r="I52" s="24">
        <v>299</v>
      </c>
      <c r="J52" s="24">
        <v>278</v>
      </c>
      <c r="K52" s="24">
        <v>159</v>
      </c>
      <c r="L52" s="24">
        <v>57</v>
      </c>
      <c r="M52" s="24">
        <v>51</v>
      </c>
      <c r="N52" s="24">
        <v>78</v>
      </c>
      <c r="O52" s="24">
        <v>88</v>
      </c>
      <c r="P52" s="24">
        <v>60</v>
      </c>
      <c r="Q52" s="16">
        <f>SUM(B52:P52)</f>
        <v>1070</v>
      </c>
    </row>
    <row r="53" spans="1:17" x14ac:dyDescent="0.25">
      <c r="A53" s="21" t="s">
        <v>50</v>
      </c>
      <c r="B53" s="22">
        <v>0</v>
      </c>
      <c r="C53" s="23">
        <v>0</v>
      </c>
      <c r="D53" s="22">
        <v>0</v>
      </c>
      <c r="E53" s="22">
        <v>0</v>
      </c>
      <c r="F53" s="22">
        <v>0</v>
      </c>
      <c r="G53" s="22">
        <v>0</v>
      </c>
      <c r="H53" s="24">
        <v>0</v>
      </c>
      <c r="I53" s="24">
        <v>249</v>
      </c>
      <c r="J53" s="24">
        <v>810</v>
      </c>
      <c r="K53" s="24">
        <v>303</v>
      </c>
      <c r="L53" s="24">
        <v>89</v>
      </c>
      <c r="M53" s="24">
        <v>63</v>
      </c>
      <c r="N53" s="24">
        <v>73</v>
      </c>
      <c r="O53" s="24">
        <v>75</v>
      </c>
      <c r="P53" s="24">
        <v>51</v>
      </c>
      <c r="Q53" s="16">
        <f>SUM(B53:P53)</f>
        <v>1713</v>
      </c>
    </row>
    <row r="54" spans="1:17" x14ac:dyDescent="0.25">
      <c r="A54" s="21" t="s">
        <v>51</v>
      </c>
      <c r="B54" s="22">
        <v>0</v>
      </c>
      <c r="C54" s="23">
        <v>0</v>
      </c>
      <c r="D54" s="22">
        <v>0</v>
      </c>
      <c r="E54" s="22">
        <v>0</v>
      </c>
      <c r="F54" s="22">
        <v>0</v>
      </c>
      <c r="G54" s="22">
        <v>0</v>
      </c>
      <c r="H54" s="24">
        <v>0</v>
      </c>
      <c r="I54" s="24">
        <v>0</v>
      </c>
      <c r="J54" s="24">
        <v>826</v>
      </c>
      <c r="K54" s="24">
        <v>286</v>
      </c>
      <c r="L54" s="24">
        <v>96</v>
      </c>
      <c r="M54" s="24">
        <v>58</v>
      </c>
      <c r="N54" s="24">
        <v>92</v>
      </c>
      <c r="O54" s="24">
        <v>100</v>
      </c>
      <c r="P54" s="24">
        <v>79</v>
      </c>
      <c r="Q54" s="16">
        <f>SUM(B54:P54)</f>
        <v>1537</v>
      </c>
    </row>
    <row r="55" spans="1:17" x14ac:dyDescent="0.25">
      <c r="A55" s="21" t="s">
        <v>52</v>
      </c>
      <c r="B55" s="22">
        <v>0</v>
      </c>
      <c r="C55" s="23">
        <v>0</v>
      </c>
      <c r="D55" s="22">
        <v>0</v>
      </c>
      <c r="E55" s="22">
        <v>0</v>
      </c>
      <c r="F55" s="22">
        <v>0</v>
      </c>
      <c r="G55" s="22">
        <v>0</v>
      </c>
      <c r="H55" s="24">
        <v>0</v>
      </c>
      <c r="I55" s="24">
        <v>0</v>
      </c>
      <c r="J55" s="24">
        <v>38</v>
      </c>
      <c r="K55" s="24">
        <v>32</v>
      </c>
      <c r="L55" s="24">
        <v>21</v>
      </c>
      <c r="M55" s="24">
        <v>10</v>
      </c>
      <c r="N55" s="24">
        <v>9</v>
      </c>
      <c r="O55" s="24">
        <v>13</v>
      </c>
      <c r="P55" s="24">
        <v>1</v>
      </c>
      <c r="Q55" s="16">
        <f>SUM(B55:P55)</f>
        <v>124</v>
      </c>
    </row>
    <row r="56" spans="1:17" x14ac:dyDescent="0.25">
      <c r="A56" s="39" t="s">
        <v>53</v>
      </c>
      <c r="B56" s="22">
        <v>0</v>
      </c>
      <c r="C56" s="23">
        <v>0</v>
      </c>
      <c r="D56" s="22">
        <v>0</v>
      </c>
      <c r="E56" s="22">
        <v>0</v>
      </c>
      <c r="F56" s="22">
        <v>0</v>
      </c>
      <c r="G56" s="22">
        <v>0</v>
      </c>
      <c r="H56" s="24">
        <v>0</v>
      </c>
      <c r="I56" s="24">
        <v>0</v>
      </c>
      <c r="J56" s="24">
        <v>212</v>
      </c>
      <c r="K56" s="24">
        <v>312</v>
      </c>
      <c r="L56" s="24">
        <v>297</v>
      </c>
      <c r="M56" s="24">
        <v>155</v>
      </c>
      <c r="N56" s="24">
        <v>136</v>
      </c>
      <c r="O56" s="24">
        <v>184</v>
      </c>
      <c r="P56" s="24">
        <v>140</v>
      </c>
      <c r="Q56" s="16">
        <f>SUM(B56:P56)</f>
        <v>1436</v>
      </c>
    </row>
    <row r="57" spans="1:17" x14ac:dyDescent="0.25">
      <c r="A57" s="21" t="s">
        <v>54</v>
      </c>
      <c r="B57" s="22">
        <v>0</v>
      </c>
      <c r="C57" s="23">
        <v>0</v>
      </c>
      <c r="D57" s="22">
        <v>0</v>
      </c>
      <c r="E57" s="22">
        <v>0</v>
      </c>
      <c r="F57" s="22">
        <v>0</v>
      </c>
      <c r="G57" s="22">
        <v>0</v>
      </c>
      <c r="H57" s="24">
        <v>0</v>
      </c>
      <c r="I57" s="24">
        <v>48</v>
      </c>
      <c r="J57" s="24">
        <v>866</v>
      </c>
      <c r="K57" s="24">
        <v>376</v>
      </c>
      <c r="L57" s="24">
        <v>137</v>
      </c>
      <c r="M57" s="24">
        <v>97</v>
      </c>
      <c r="N57" s="24">
        <v>134</v>
      </c>
      <c r="O57" s="24">
        <v>114</v>
      </c>
      <c r="P57" s="24">
        <v>111</v>
      </c>
      <c r="Q57" s="40">
        <f>SUM(B57:P57)</f>
        <v>1883</v>
      </c>
    </row>
    <row r="58" spans="1:17" x14ac:dyDescent="0.25">
      <c r="A58" s="16" t="s">
        <v>55</v>
      </c>
      <c r="B58" s="17">
        <v>0</v>
      </c>
      <c r="C58" s="18">
        <v>0</v>
      </c>
      <c r="D58" s="17">
        <v>0</v>
      </c>
      <c r="E58" s="17">
        <v>0</v>
      </c>
      <c r="F58" s="17">
        <v>0</v>
      </c>
      <c r="G58" s="17">
        <v>0</v>
      </c>
      <c r="H58" s="19">
        <v>0</v>
      </c>
      <c r="I58" s="19">
        <v>610</v>
      </c>
      <c r="J58" s="19">
        <v>137</v>
      </c>
      <c r="K58" s="19">
        <v>56</v>
      </c>
      <c r="L58" s="19">
        <v>14</v>
      </c>
      <c r="M58" s="19">
        <v>52</v>
      </c>
      <c r="N58" s="19">
        <v>65</v>
      </c>
      <c r="O58" s="19">
        <v>58</v>
      </c>
      <c r="P58" s="19">
        <v>12</v>
      </c>
      <c r="Q58" s="16">
        <f>SUM(B58:P58)</f>
        <v>1004</v>
      </c>
    </row>
    <row r="59" spans="1:17" ht="15.75" thickBot="1" x14ac:dyDescent="0.3">
      <c r="A59" s="41" t="s">
        <v>13</v>
      </c>
      <c r="B59" s="42">
        <f t="shared" ref="B59:N59" si="2">SUM(B42:B58)</f>
        <v>0</v>
      </c>
      <c r="C59" s="42">
        <f t="shared" si="2"/>
        <v>866</v>
      </c>
      <c r="D59" s="43">
        <f t="shared" si="2"/>
        <v>4054</v>
      </c>
      <c r="E59" s="43">
        <f t="shared" si="2"/>
        <v>2119</v>
      </c>
      <c r="F59" s="43">
        <f t="shared" si="2"/>
        <v>3704</v>
      </c>
      <c r="G59" s="43">
        <f t="shared" si="2"/>
        <v>10796</v>
      </c>
      <c r="H59" s="43">
        <f t="shared" si="2"/>
        <v>18472</v>
      </c>
      <c r="I59" s="43">
        <f t="shared" si="2"/>
        <v>36921</v>
      </c>
      <c r="J59" s="43">
        <f t="shared" si="2"/>
        <v>30625</v>
      </c>
      <c r="K59" s="44">
        <f t="shared" si="2"/>
        <v>17867</v>
      </c>
      <c r="L59" s="44">
        <f t="shared" si="2"/>
        <v>9386</v>
      </c>
      <c r="M59" s="44">
        <f t="shared" si="2"/>
        <v>6541</v>
      </c>
      <c r="N59" s="44">
        <f t="shared" si="2"/>
        <v>13638</v>
      </c>
      <c r="O59" s="44">
        <f>SUM(O42:O58)</f>
        <v>15710</v>
      </c>
      <c r="P59" s="44">
        <f>SUM(P42:P58)</f>
        <v>17731</v>
      </c>
      <c r="Q59" s="45">
        <f>SUM(Q42:Q58)</f>
        <v>188430</v>
      </c>
    </row>
    <row r="60" spans="1:17" ht="15.75" thickBot="1" x14ac:dyDescent="0.3">
      <c r="A60" s="46" t="s">
        <v>56</v>
      </c>
      <c r="B60" s="47">
        <f>B5+B6+B8+B9+B10+B14+B16+B18+B24+B26+B35+B36+B40+B42+B45+B47+B32</f>
        <v>4643</v>
      </c>
      <c r="C60" s="48">
        <f>C32+C47+C45+C42+C40+C36+C35+C26+C24+C18+C16+C14+C12+C10+C9+C8+C6+C5</f>
        <v>1867</v>
      </c>
      <c r="D60" s="48">
        <f>D32+D47+D45+D42+D40+D36+D35+D26+D24+D18+D16+D14+D12+D10+D9+D8+D6+D5</f>
        <v>6891</v>
      </c>
      <c r="E60" s="48">
        <f>E32+E47+E45+E42+E40+E36+E35+E26+E24+E18+E16+E14+E12+E10+E9+E8+E6+E5</f>
        <v>4372</v>
      </c>
      <c r="F60" s="49">
        <f>F32+F47+F45+F42+F40+F35+F36+F26+F24+F16+F14+F12+F10+F9+F8+F6+F5+F18</f>
        <v>11764</v>
      </c>
      <c r="G60" s="50">
        <f>G5+G6+G8+G9+G10+G12+G14+G16+G18+G24+G26+G35+G36+G40+G42+G45+G47+G32</f>
        <v>23632</v>
      </c>
      <c r="H60" s="48">
        <f>H32+H47+H45+H42+H40+H39+H36+H35+H26+H24+H18+H16+H14+H12+H10+H9+H8+H6+H5</f>
        <v>42748</v>
      </c>
      <c r="I60" s="51">
        <f>I32+I58+I57+I54+I53+I52+I51+I47+I45+I42+I40+I39+I36+I35+I27+I26+I24+I22+I21+I19+I18+I16+I14+I12+I10+I9+I8+I6+I5</f>
        <v>73202</v>
      </c>
      <c r="J60" s="52">
        <f>+J58+J57+J56+J55+J54+J53+J52+J51+J47+J45+J44+J43+J42+J40+J39+J37+J36+J35+J32+J30+J27+J26+J24+J22+J21+J19+J18+J16+J14+J12+J10+J9+J8+J6+J5</f>
        <v>65893</v>
      </c>
      <c r="K60" s="52">
        <f>+K58+K57+K56+K55+K54+K53+K52+K51+K47+K45+K44+K43+K42+K40+K39+K37+K36+K35+K32+K30+K27+K26+K24+K22+K21+K19+K18+K16+K14+K12+K10+K9+K8+K6+K5</f>
        <v>45387</v>
      </c>
      <c r="L60" s="52">
        <f>+L58+L57+L56+L55+L54+L53+L52+L51+L47+L45+L44+L43+L42+L40+L39+L37+L36+L35+L32+L30+L28+L27+L26+L24+L22+L21+L20+L19+L18+L16+L14+L12+L10+L9+L8+L6+L5</f>
        <v>21629</v>
      </c>
      <c r="M60" s="52">
        <f>+M58+M57+M56+M55+M54+M53+M52+M51+M50+M47+M45+M44+M43+M42+M40+M39+M38+M37+M36+M35+M34+M32+M30+M28+M27+M26+M25+M24+M23+M22+M21+M20+M19+M18+M16+M14+M13+M12+M10+M9+M8+M6+M5</f>
        <v>22150</v>
      </c>
      <c r="N60" s="52">
        <f>+N58+N57+N56+N55+N54+N53+N52+N51+N50+N49+N47+N46+N45+N44+N43+N42+N40+N39+N38+N37+N36+N35+N34+N33+N32+N31+N30+N29+N28+N27+N26+N25+N24+N23+N22+N21+N20+N19+N18+N16+N14+N13+N12+N10+N9+N8+N6+N5</f>
        <v>40614</v>
      </c>
      <c r="O60" s="52">
        <f>+O58+O57+O56+O55+O54+O53+O52+O51+O50+O49+O47+O46+O45+O44+O43+O42+O40+O39+O38+O37+O36+O35+O34+O33+O32+O31+O30+O29+O28+O27+O26+O25+O24+O23+O22+O21+O20+O19+O18+O16+O14+O13+O12+O10+O9+O8+O6+O5</f>
        <v>37298</v>
      </c>
      <c r="P60" s="52">
        <f>+P58+P57+P56+P55+P54+P53+P52+P51+P50+P49+P48+P47+P46+P45+P44+P43+P42+P40+P39+P38+P37+P36+P35+P34+P33+P32+P31+P30+P29+P28+P27+P26+P25+P24+P23+P22+P21+P20+P19+P18+P16+P17+P14+P13+P12+P11+P10+P9+P8+P7+P6+P5</f>
        <v>36599</v>
      </c>
      <c r="Q60" s="52">
        <f>Q58+Q57+Q56+Q55+Q54+Q53+Q52+Q51+Q50+Q49+Q48+Q47+Q46+Q45+Q44+Q43+Q42+Q40+Q39+Q38+Q37+Q36+Q35+Q34+Q33+Q32+Q31+Q30+Q29+Q28+Q27+Q26+Q25+Q24+Q23+Q22+Q21+Q20+Q19+Q18+Q17+Q16+Q14+Q13+Q12+Q11+Q10+Q9+Q8+Q7+Q6+Q5</f>
        <v>439124</v>
      </c>
    </row>
  </sheetData>
  <mergeCells count="3">
    <mergeCell ref="A1:Q1"/>
    <mergeCell ref="A2:Q2"/>
    <mergeCell ref="G3:K3"/>
  </mergeCells>
  <printOptions horizontalCentered="1" verticalCentered="1"/>
  <pageMargins left="0.9055118110236221" right="0.9055118110236221" top="0.35433070866141736" bottom="0.35433070866141736" header="0.31496062992125984" footer="0.31496062992125984"/>
  <pageSetup scale="60" orientation="landscape" r:id="rId1"/>
  <ignoredErrors>
    <ignoredError sqref="B15:P15 O41:P41" formulaRange="1"/>
    <ignoredError sqref="Q15 Q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</dc:creator>
  <cp:lastModifiedBy>user</cp:lastModifiedBy>
  <cp:lastPrinted>2014-02-14T19:49:47Z</cp:lastPrinted>
  <dcterms:created xsi:type="dcterms:W3CDTF">2013-05-22T20:55:47Z</dcterms:created>
  <dcterms:modified xsi:type="dcterms:W3CDTF">2014-02-14T19:49:55Z</dcterms:modified>
</cp:coreProperties>
</file>